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30" windowWidth="15180" windowHeight="7305"/>
  </bookViews>
  <sheets>
    <sheet name="TL431 Inputs" sheetId="1" r:id="rId1"/>
  </sheets>
  <definedNames>
    <definedName name="Cout">#REF!</definedName>
    <definedName name="DCR">#REF!</definedName>
    <definedName name="ESR">#REF!</definedName>
    <definedName name="Gain">#REF!</definedName>
    <definedName name="Lout">#REF!</definedName>
    <definedName name="PrintLC">#REF!</definedName>
    <definedName name="Xover">#REF!</definedName>
  </definedNames>
  <calcPr calcId="125725"/>
</workbook>
</file>

<file path=xl/calcChain.xml><?xml version="1.0" encoding="utf-8"?>
<calcChain xmlns="http://schemas.openxmlformats.org/spreadsheetml/2006/main">
  <c r="N20" i="1"/>
  <c r="O27"/>
  <c r="O28"/>
  <c r="L21"/>
  <c r="L19"/>
  <c r="K21"/>
  <c r="K19"/>
  <c r="M22"/>
  <c r="M20"/>
  <c r="M16"/>
  <c r="M24"/>
  <c r="N22"/>
  <c r="O10"/>
  <c r="O8" s="1"/>
  <c r="P16" s="1"/>
  <c r="O12" l="1"/>
  <c r="P23" s="1"/>
</calcChain>
</file>

<file path=xl/sharedStrings.xml><?xml version="1.0" encoding="utf-8"?>
<sst xmlns="http://schemas.openxmlformats.org/spreadsheetml/2006/main" count="73" uniqueCount="62">
  <si>
    <t xml:space="preserve"> V</t>
  </si>
  <si>
    <t>Select a device</t>
  </si>
  <si>
    <t>Enter your parameters</t>
  </si>
  <si>
    <t xml:space="preserve"> mA</t>
  </si>
  <si>
    <t xml:space="preserve">Vin (Min) </t>
  </si>
  <si>
    <t xml:space="preserve">Vin (Max) </t>
  </si>
  <si>
    <t xml:space="preserve">Vo </t>
  </si>
  <si>
    <t xml:space="preserve">Io </t>
  </si>
  <si>
    <t xml:space="preserve">R1 </t>
  </si>
  <si>
    <t xml:space="preserve">R2 </t>
  </si>
  <si>
    <t xml:space="preserve">R3 </t>
  </si>
  <si>
    <t xml:space="preserve">C1 </t>
  </si>
  <si>
    <t xml:space="preserve">Vo min </t>
  </si>
  <si>
    <t xml:space="preserve">Vo max </t>
  </si>
  <si>
    <t>TL431A  36V, 100mA, 1%</t>
  </si>
  <si>
    <t>TL1431  36V, 100mA, 0.4%</t>
  </si>
  <si>
    <t>TLV431  6V, 15mA, 1%</t>
  </si>
  <si>
    <t>TL431    36V, 100mA  2%</t>
  </si>
  <si>
    <t xml:space="preserve">Efficiency </t>
  </si>
  <si>
    <t xml:space="preserve"> %</t>
  </si>
  <si>
    <t>Note:  C1 should be less than the value in B21 or greater than the value in B22 to insure stability.</t>
  </si>
  <si>
    <t>IRef =IR2/Ratio</t>
  </si>
  <si>
    <t>Vref =</t>
  </si>
  <si>
    <t xml:space="preserve"> &gt;= 100</t>
  </si>
  <si>
    <t>Vo = Vref*(1+R2/R3)+Iref*R2 =</t>
  </si>
  <si>
    <t xml:space="preserve"> µA</t>
  </si>
  <si>
    <t xml:space="preserve"> Ω</t>
  </si>
  <si>
    <t>Vælg en komponent</t>
  </si>
  <si>
    <t>Tast dine data</t>
  </si>
  <si>
    <r>
      <t>I</t>
    </r>
    <r>
      <rPr>
        <vertAlign val="subscript"/>
        <sz val="10"/>
        <rFont val="Arial"/>
        <family val="2"/>
      </rPr>
      <t>Div</t>
    </r>
    <r>
      <rPr>
        <sz val="10"/>
        <rFont val="Arial"/>
        <family val="2"/>
      </rPr>
      <t>/I</t>
    </r>
    <r>
      <rPr>
        <vertAlign val="subscript"/>
        <sz val="10"/>
        <rFont val="Arial"/>
        <family val="2"/>
      </rPr>
      <t>Ref</t>
    </r>
  </si>
  <si>
    <r>
      <t xml:space="preserve"> P</t>
    </r>
    <r>
      <rPr>
        <vertAlign val="subscript"/>
        <sz val="10"/>
        <rFont val="Arial"/>
        <family val="2"/>
      </rPr>
      <t>R1</t>
    </r>
    <r>
      <rPr>
        <sz val="10"/>
        <rFont val="Arial"/>
        <family val="2"/>
      </rPr>
      <t xml:space="preserve"> (W) Max</t>
    </r>
  </si>
  <si>
    <r>
      <t xml:space="preserve"> P</t>
    </r>
    <r>
      <rPr>
        <vertAlign val="subscript"/>
        <sz val="10"/>
        <rFont val="Arial"/>
        <family val="2"/>
      </rPr>
      <t>R2</t>
    </r>
    <r>
      <rPr>
        <sz val="10"/>
        <rFont val="Arial"/>
        <family val="2"/>
      </rPr>
      <t xml:space="preserve"> (W)</t>
    </r>
  </si>
  <si>
    <r>
      <t xml:space="preserve"> P</t>
    </r>
    <r>
      <rPr>
        <vertAlign val="subscript"/>
        <sz val="10"/>
        <rFont val="Arial"/>
        <family val="2"/>
      </rPr>
      <t>R3</t>
    </r>
    <r>
      <rPr>
        <sz val="10"/>
        <rFont val="Arial"/>
        <family val="2"/>
      </rPr>
      <t xml:space="preserve"> (W)</t>
    </r>
  </si>
  <si>
    <r>
      <t xml:space="preserve"> P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(W)</t>
    </r>
  </si>
  <si>
    <r>
      <t xml:space="preserve"> % (at Vo</t>
    </r>
    <r>
      <rPr>
        <vertAlign val="subscript"/>
        <sz val="10"/>
        <rFont val="Arial"/>
        <family val="2"/>
      </rPr>
      <t>(MIN)</t>
    </r>
    <r>
      <rPr>
        <sz val="10"/>
        <rFont val="Arial"/>
        <family val="2"/>
      </rPr>
      <t>)</t>
    </r>
  </si>
  <si>
    <t>IRload=</t>
  </si>
  <si>
    <t>RLoad =</t>
  </si>
  <si>
    <t>C1</t>
  </si>
  <si>
    <t>&lt;</t>
  </si>
  <si>
    <t>&gt;</t>
  </si>
  <si>
    <t xml:space="preserve"> pF</t>
  </si>
  <si>
    <t xml:space="preserve"> uF</t>
  </si>
  <si>
    <t>TL431 Shunt Regulator Design</t>
  </si>
  <si>
    <t>NB:    C1 skal være mindre end værdien i B21 eller større end værdien i B22 for at sikre stabilitet</t>
  </si>
  <si>
    <t>I have contact P.D. Rodgers for permission to use this Excel spreadsheet.</t>
  </si>
  <si>
    <t>Jeg har kontakte P.D. Rodgers for tilladelse til at benytte dette Excel regneark.</t>
  </si>
  <si>
    <t>But the e-mail was returned with the message that this could not be delivered.</t>
  </si>
  <si>
    <t>Men e-mailen kom retur med besked om, at denne ikke kunne afleveres.</t>
  </si>
  <si>
    <t>Den originale version findes her:</t>
  </si>
  <si>
    <t xml:space="preserve">http://www.ti.com/tool/tl431calc </t>
  </si>
  <si>
    <t xml:space="preserve">http://www.ti.com/lit/ds/symlink/tl431.pdf </t>
  </si>
  <si>
    <r>
      <t xml:space="preserve"> I</t>
    </r>
    <r>
      <rPr>
        <vertAlign val="subscript"/>
        <sz val="10"/>
        <rFont val="Arial"/>
        <family val="2"/>
      </rPr>
      <t>R1</t>
    </r>
    <r>
      <rPr>
        <sz val="10"/>
        <rFont val="Arial"/>
        <family val="2"/>
      </rPr>
      <t xml:space="preserve"> (mA) Max</t>
    </r>
  </si>
  <si>
    <r>
      <t xml:space="preserve"> I</t>
    </r>
    <r>
      <rPr>
        <vertAlign val="subscript"/>
        <sz val="10"/>
        <rFont val="Arial"/>
        <family val="2"/>
      </rPr>
      <t>R2</t>
    </r>
    <r>
      <rPr>
        <sz val="10"/>
        <rFont val="Arial"/>
        <family val="2"/>
      </rPr>
      <t xml:space="preserve"> (mA)</t>
    </r>
  </si>
  <si>
    <r>
      <t xml:space="preserve"> I</t>
    </r>
    <r>
      <rPr>
        <vertAlign val="subscript"/>
        <sz val="10"/>
        <rFont val="Arial"/>
        <family val="2"/>
      </rPr>
      <t>R3</t>
    </r>
    <r>
      <rPr>
        <sz val="10"/>
        <rFont val="Arial"/>
        <family val="2"/>
      </rPr>
      <t xml:space="preserve"> (mA)</t>
    </r>
  </si>
  <si>
    <r>
      <t xml:space="preserve">Macro: </t>
    </r>
    <r>
      <rPr>
        <sz val="10"/>
        <color rgb="FFFF0000"/>
        <rFont val="Arial"/>
        <family val="2"/>
      </rPr>
      <t>No code has been alterred.</t>
    </r>
    <r>
      <rPr>
        <sz val="10"/>
        <rFont val="Arial"/>
        <family val="2"/>
      </rPr>
      <t xml:space="preserve"> Ingen koder er ændret.</t>
    </r>
  </si>
  <si>
    <t>Io</t>
  </si>
  <si>
    <t>Data blad for TL43xx Familien:</t>
  </si>
  <si>
    <r>
      <rPr>
        <sz val="10"/>
        <color rgb="FFFF0000"/>
        <rFont val="Arial"/>
        <family val="2"/>
      </rPr>
      <t>Can only be used with active macro.</t>
    </r>
    <r>
      <rPr>
        <sz val="10"/>
        <rFont val="Arial"/>
        <family val="2"/>
      </rPr>
      <t xml:space="preserve"> Kan kun bruges med aktiv makro.</t>
    </r>
  </si>
  <si>
    <t>Yellow cells Input</t>
  </si>
  <si>
    <t>Gule celler Input</t>
  </si>
  <si>
    <t>Blue cells Output</t>
  </si>
  <si>
    <t>Blå celler Output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</si>
</sst>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"/>
    <numFmt numFmtId="166" formatCode="0.0"/>
    <numFmt numFmtId="167" formatCode="0.000000"/>
  </numFmts>
  <fonts count="9">
    <font>
      <sz val="10"/>
      <name val="Arial"/>
    </font>
    <font>
      <vertAlign val="sub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Fill="1" applyProtection="1">
      <protection locked="0"/>
    </xf>
    <xf numFmtId="0" fontId="5" fillId="2" borderId="0" xfId="0" applyFont="1" applyFill="1"/>
    <xf numFmtId="0" fontId="2" fillId="2" borderId="0" xfId="0" applyFont="1" applyFill="1" applyBorder="1" applyProtection="1">
      <protection locked="0"/>
    </xf>
    <xf numFmtId="0" fontId="6" fillId="2" borderId="0" xfId="1" applyFont="1" applyFill="1" applyBorder="1" applyAlignment="1" applyProtection="1">
      <protection locked="0"/>
    </xf>
    <xf numFmtId="0" fontId="6" fillId="2" borderId="0" xfId="1" applyFont="1" applyFill="1" applyAlignment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4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3" borderId="1" xfId="0" applyNumberFormat="1" applyFont="1" applyFill="1" applyBorder="1" applyProtection="1">
      <protection locked="0"/>
    </xf>
    <xf numFmtId="9" fontId="2" fillId="2" borderId="0" xfId="0" applyNumberFormat="1" applyFont="1" applyFill="1" applyBorder="1" applyProtection="1">
      <protection locked="0"/>
    </xf>
    <xf numFmtId="164" fontId="2" fillId="2" borderId="0" xfId="0" applyNumberFormat="1" applyFont="1" applyFill="1" applyBorder="1" applyProtection="1">
      <protection locked="0"/>
    </xf>
    <xf numFmtId="166" fontId="2" fillId="4" borderId="1" xfId="0" applyNumberFormat="1" applyFont="1" applyFill="1" applyBorder="1" applyProtection="1">
      <protection locked="0"/>
    </xf>
    <xf numFmtId="167" fontId="2" fillId="4" borderId="1" xfId="0" applyNumberFormat="1" applyFont="1" applyFill="1" applyBorder="1" applyProtection="1">
      <protection locked="0"/>
    </xf>
    <xf numFmtId="165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2" borderId="0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2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449580</xdr:colOff>
      <xdr:row>2</xdr:row>
      <xdr:rowOff>7620</xdr:rowOff>
    </xdr:from>
    <xdr:to>
      <xdr:col>9</xdr:col>
      <xdr:colOff>68580</xdr:colOff>
      <xdr:row>15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1080" y="487680"/>
          <a:ext cx="2369820" cy="2438400"/>
        </a:xfrm>
        <a:prstGeom prst="rect">
          <a:avLst/>
        </a:prstGeom>
        <a:solidFill>
          <a:srgbClr val="FFFFCC">
            <a:alpha val="5000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182880</xdr:colOff>
      <xdr:row>13</xdr:row>
      <xdr:rowOff>106680</xdr:rowOff>
    </xdr:from>
    <xdr:to>
      <xdr:col>15</xdr:col>
      <xdr:colOff>434340</xdr:colOff>
      <xdr:row>25</xdr:row>
      <xdr:rowOff>68580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7740" y="2514600"/>
          <a:ext cx="2933700" cy="20650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printerSettings" Target="../printerSettings/printerSettings1.bin"/><Relationship Id="rId7" Type="http://schemas.openxmlformats.org/officeDocument/2006/relationships/control" Target="../activeX/activeX2.xml"/><Relationship Id="rId2" Type="http://schemas.openxmlformats.org/officeDocument/2006/relationships/hyperlink" Target="http://www.ti.com/lit/ds/symlink/tl431.pdf" TargetMode="External"/><Relationship Id="rId1" Type="http://schemas.openxmlformats.org/officeDocument/2006/relationships/hyperlink" Target="http://www.ti.com/tool/tl431calc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0"/>
  <sheetViews>
    <sheetView tabSelected="1" workbookViewId="0">
      <selection sqref="A1:D1"/>
    </sheetView>
  </sheetViews>
  <sheetFormatPr defaultColWidth="8.85546875" defaultRowHeight="12.75"/>
  <cols>
    <col min="1" max="4" width="11.7109375" style="1" customWidth="1"/>
    <col min="5" max="6" width="9.7109375" style="1" customWidth="1"/>
    <col min="7" max="7" width="10.7109375" style="1" customWidth="1"/>
    <col min="8" max="10" width="9.7109375" style="1" customWidth="1"/>
    <col min="11" max="11" width="15.5703125" style="1" customWidth="1"/>
    <col min="12" max="16" width="9.7109375" style="1" customWidth="1"/>
    <col min="17" max="17" width="33.7109375" style="1" customWidth="1"/>
    <col min="18" max="16384" width="8.85546875" style="1"/>
  </cols>
  <sheetData>
    <row r="1" spans="1:17" ht="24" customHeight="1">
      <c r="A1" s="42" t="s">
        <v>42</v>
      </c>
      <c r="B1" s="43"/>
      <c r="C1" s="43"/>
      <c r="D1" s="43"/>
      <c r="E1" s="44" t="s">
        <v>54</v>
      </c>
      <c r="F1" s="44"/>
      <c r="G1" s="44"/>
      <c r="H1" s="44"/>
      <c r="I1" s="44"/>
      <c r="J1" s="6"/>
      <c r="K1" s="6"/>
      <c r="L1" s="2" t="s">
        <v>44</v>
      </c>
      <c r="M1" s="6"/>
      <c r="N1" s="6"/>
      <c r="O1" s="6"/>
      <c r="P1" s="6"/>
      <c r="Q1" s="7"/>
    </row>
    <row r="2" spans="1:17" ht="13.9" customHeight="1">
      <c r="A2" s="8"/>
      <c r="B2" s="9" t="s">
        <v>1</v>
      </c>
      <c r="C2" s="3"/>
      <c r="D2" s="3"/>
      <c r="E2" s="29" t="s">
        <v>57</v>
      </c>
      <c r="F2" s="29"/>
      <c r="G2" s="29"/>
      <c r="H2" s="29"/>
      <c r="I2" s="29"/>
      <c r="J2" s="3"/>
      <c r="K2" s="3"/>
      <c r="L2" s="2" t="s">
        <v>46</v>
      </c>
      <c r="M2" s="3"/>
      <c r="N2" s="3"/>
      <c r="O2" s="3"/>
      <c r="P2" s="3"/>
      <c r="Q2" s="10"/>
    </row>
    <row r="3" spans="1:17" ht="13.9" customHeight="1">
      <c r="A3" s="8"/>
      <c r="B3" s="3" t="s">
        <v>27</v>
      </c>
      <c r="C3" s="3"/>
      <c r="D3" s="3"/>
      <c r="E3" s="3"/>
      <c r="F3" s="3"/>
      <c r="G3" s="3"/>
      <c r="H3" s="3"/>
      <c r="I3" s="3"/>
      <c r="J3" s="3"/>
      <c r="K3" s="3"/>
      <c r="L3" s="3" t="s">
        <v>45</v>
      </c>
      <c r="M3" s="3"/>
      <c r="N3" s="3"/>
      <c r="O3" s="3"/>
      <c r="P3" s="3"/>
      <c r="Q3" s="10"/>
    </row>
    <row r="4" spans="1:17" ht="13.9" customHeight="1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47</v>
      </c>
      <c r="M4" s="3"/>
      <c r="N4" s="3"/>
      <c r="O4" s="3"/>
      <c r="P4" s="3"/>
      <c r="Q4" s="10"/>
    </row>
    <row r="5" spans="1:17" ht="13.9" customHeight="1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48</v>
      </c>
      <c r="M5" s="3"/>
      <c r="N5" s="3"/>
      <c r="O5" s="4" t="s">
        <v>49</v>
      </c>
      <c r="P5" s="3"/>
      <c r="Q5" s="10"/>
    </row>
    <row r="6" spans="1:17" ht="13.9" customHeight="1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56</v>
      </c>
      <c r="M6" s="3"/>
      <c r="N6" s="3"/>
      <c r="O6" s="5" t="s">
        <v>50</v>
      </c>
      <c r="P6" s="3"/>
      <c r="Q6" s="10"/>
    </row>
    <row r="7" spans="1:17" ht="13.9" customHeight="1">
      <c r="A7" s="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"/>
    </row>
    <row r="8" spans="1:17" ht="13.9" customHeight="1">
      <c r="A8" s="8"/>
      <c r="B8" s="9" t="s">
        <v>2</v>
      </c>
      <c r="C8" s="3"/>
      <c r="D8" s="3"/>
      <c r="E8" s="3"/>
      <c r="F8" s="3"/>
      <c r="G8" s="3"/>
      <c r="H8" s="3"/>
      <c r="I8" s="3"/>
      <c r="J8" s="3"/>
      <c r="K8" s="3"/>
      <c r="L8" s="3" t="s">
        <v>24</v>
      </c>
      <c r="M8" s="3"/>
      <c r="N8" s="3"/>
      <c r="O8" s="11">
        <f>+ROUND(O9*(1+B19/B20)+(O10/10^6*B19),2)</f>
        <v>3.1</v>
      </c>
      <c r="P8" s="3" t="s">
        <v>0</v>
      </c>
      <c r="Q8" s="10"/>
    </row>
    <row r="9" spans="1:17" ht="13.9" customHeight="1">
      <c r="A9" s="8"/>
      <c r="B9" s="3" t="s">
        <v>28</v>
      </c>
      <c r="C9" s="3"/>
      <c r="D9" s="3"/>
      <c r="E9" s="3"/>
      <c r="F9" s="3"/>
      <c r="G9" s="3"/>
      <c r="H9" s="3"/>
      <c r="I9" s="3"/>
      <c r="J9" s="3"/>
      <c r="K9" s="3"/>
      <c r="L9" s="3" t="s">
        <v>22</v>
      </c>
      <c r="M9" s="3"/>
      <c r="N9" s="3"/>
      <c r="O9" s="12">
        <v>2.4900000000000002</v>
      </c>
      <c r="P9" s="3" t="s">
        <v>0</v>
      </c>
      <c r="Q9" s="10"/>
    </row>
    <row r="10" spans="1:17" ht="13.9" customHeight="1">
      <c r="A10" s="13" t="s">
        <v>4</v>
      </c>
      <c r="B10" s="14">
        <v>3.6</v>
      </c>
      <c r="C10" s="3" t="s">
        <v>0</v>
      </c>
      <c r="D10" s="36" t="s">
        <v>58</v>
      </c>
      <c r="E10" s="3"/>
      <c r="F10" s="3"/>
      <c r="G10" s="3"/>
      <c r="H10" s="3"/>
      <c r="I10" s="3"/>
      <c r="J10" s="3"/>
      <c r="K10" s="3"/>
      <c r="L10" s="3" t="s">
        <v>21</v>
      </c>
      <c r="M10" s="3"/>
      <c r="N10" s="3"/>
      <c r="O10" s="11">
        <f>+(G19/B14)*1000</f>
        <v>4</v>
      </c>
      <c r="P10" s="3" t="s">
        <v>25</v>
      </c>
      <c r="Q10" s="10"/>
    </row>
    <row r="11" spans="1:17" ht="13.9" customHeight="1">
      <c r="A11" s="13" t="s">
        <v>5</v>
      </c>
      <c r="B11" s="14">
        <v>3.6</v>
      </c>
      <c r="C11" s="3" t="s">
        <v>0</v>
      </c>
      <c r="D11" s="3" t="s">
        <v>59</v>
      </c>
      <c r="E11" s="3"/>
      <c r="F11" s="3"/>
      <c r="G11" s="3"/>
      <c r="H11" s="3"/>
      <c r="I11" s="3"/>
      <c r="J11" s="3"/>
      <c r="K11" s="3"/>
      <c r="L11" s="3" t="s">
        <v>36</v>
      </c>
      <c r="M11" s="3"/>
      <c r="N11" s="3"/>
      <c r="O11" s="12">
        <v>2200</v>
      </c>
      <c r="P11" s="3" t="s">
        <v>26</v>
      </c>
      <c r="Q11" s="10"/>
    </row>
    <row r="12" spans="1:17" ht="13.9" customHeight="1">
      <c r="A12" s="13" t="s">
        <v>6</v>
      </c>
      <c r="B12" s="14">
        <v>3.1</v>
      </c>
      <c r="C12" s="3" t="s">
        <v>0</v>
      </c>
      <c r="D12" s="3"/>
      <c r="E12" s="3"/>
      <c r="F12" s="3"/>
      <c r="G12" s="3" t="s">
        <v>17</v>
      </c>
      <c r="H12" s="3"/>
      <c r="I12" s="15"/>
      <c r="J12" s="3"/>
      <c r="K12" s="3"/>
      <c r="L12" s="3" t="s">
        <v>35</v>
      </c>
      <c r="M12" s="3"/>
      <c r="N12" s="3"/>
      <c r="O12" s="11">
        <f>+ROUND(O8*10^3/O11,2)</f>
        <v>1.41</v>
      </c>
      <c r="P12" s="3" t="s">
        <v>3</v>
      </c>
      <c r="Q12" s="10"/>
    </row>
    <row r="13" spans="1:17" ht="13.9" customHeight="1">
      <c r="A13" s="13" t="s">
        <v>7</v>
      </c>
      <c r="B13" s="14">
        <v>1.4</v>
      </c>
      <c r="C13" s="3" t="s">
        <v>3</v>
      </c>
      <c r="D13" s="3"/>
      <c r="E13" s="3"/>
      <c r="F13" s="3"/>
      <c r="G13" s="3" t="s">
        <v>14</v>
      </c>
      <c r="H13" s="3"/>
      <c r="I13" s="15"/>
      <c r="J13" s="3"/>
      <c r="K13" s="3"/>
      <c r="L13" s="3"/>
      <c r="M13" s="3"/>
      <c r="N13" s="3"/>
      <c r="O13" s="3"/>
      <c r="P13" s="3"/>
      <c r="Q13" s="10"/>
    </row>
    <row r="14" spans="1:17" ht="13.9" customHeight="1">
      <c r="A14" s="13" t="s">
        <v>29</v>
      </c>
      <c r="B14" s="14">
        <v>500</v>
      </c>
      <c r="C14" s="3" t="s">
        <v>23</v>
      </c>
      <c r="D14" s="3"/>
      <c r="E14" s="3"/>
      <c r="F14" s="3"/>
      <c r="G14" s="3" t="s">
        <v>15</v>
      </c>
      <c r="H14" s="3"/>
      <c r="I14" s="15"/>
      <c r="J14" s="3"/>
      <c r="K14" s="3"/>
      <c r="L14" s="3"/>
      <c r="M14" s="3"/>
      <c r="N14" s="3"/>
      <c r="O14" s="3"/>
      <c r="P14" s="3"/>
      <c r="Q14" s="10"/>
    </row>
    <row r="15" spans="1:17" ht="13.9" customHeight="1">
      <c r="A15" s="8"/>
      <c r="B15" s="3"/>
      <c r="C15" s="3"/>
      <c r="D15" s="36" t="s">
        <v>60</v>
      </c>
      <c r="E15" s="3"/>
      <c r="F15" s="3"/>
      <c r="G15" s="3" t="s">
        <v>16</v>
      </c>
      <c r="H15" s="3"/>
      <c r="I15" s="16"/>
      <c r="J15" s="3"/>
      <c r="K15" s="3"/>
      <c r="L15" s="3"/>
      <c r="M15" s="3"/>
      <c r="N15" s="3"/>
      <c r="O15" s="3"/>
      <c r="P15" s="3"/>
      <c r="Q15" s="10"/>
    </row>
    <row r="16" spans="1:17" ht="13.9" customHeight="1">
      <c r="A16" s="8"/>
      <c r="B16" s="3"/>
      <c r="C16" s="3"/>
      <c r="D16" s="3" t="s">
        <v>61</v>
      </c>
      <c r="E16" s="3"/>
      <c r="F16" s="3"/>
      <c r="G16" s="3"/>
      <c r="H16" s="3"/>
      <c r="I16" s="15"/>
      <c r="J16" s="3"/>
      <c r="K16" s="3"/>
      <c r="L16" s="3"/>
      <c r="M16" s="31" t="str">
        <f>+CONCATENATE(B18,C18)</f>
        <v>100 Ω</v>
      </c>
      <c r="N16" s="3"/>
      <c r="O16" s="3"/>
      <c r="P16" s="30" t="str">
        <f>+CONCATENATE(O8,P8)</f>
        <v>3,1 V</v>
      </c>
      <c r="Q16" s="10"/>
    </row>
    <row r="17" spans="1:17" ht="13.9" customHeight="1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0"/>
    </row>
    <row r="18" spans="1:17" ht="13.9" customHeight="1">
      <c r="A18" s="13" t="s">
        <v>8</v>
      </c>
      <c r="B18" s="17">
        <v>100</v>
      </c>
      <c r="C18" s="3" t="s">
        <v>26</v>
      </c>
      <c r="D18" s="18">
        <v>2.4728000000000011E-3</v>
      </c>
      <c r="E18" s="3" t="s">
        <v>30</v>
      </c>
      <c r="F18" s="3"/>
      <c r="G18" s="19">
        <v>4.4000000000000004</v>
      </c>
      <c r="H18" s="3" t="s">
        <v>51</v>
      </c>
      <c r="I18" s="3"/>
      <c r="J18" s="3"/>
      <c r="K18" s="3"/>
      <c r="L18" s="3"/>
      <c r="M18" s="3"/>
      <c r="N18" s="3"/>
      <c r="O18" s="3"/>
      <c r="P18" s="3"/>
      <c r="Q18" s="10"/>
    </row>
    <row r="19" spans="1:17" ht="13.9" customHeight="1">
      <c r="A19" s="13" t="s">
        <v>9</v>
      </c>
      <c r="B19" s="20">
        <v>301</v>
      </c>
      <c r="C19" s="3" t="s">
        <v>26</v>
      </c>
      <c r="D19" s="18">
        <v>1.2000000000000003E-3</v>
      </c>
      <c r="E19" s="3" t="s">
        <v>31</v>
      </c>
      <c r="F19" s="3"/>
      <c r="G19" s="18">
        <v>2</v>
      </c>
      <c r="H19" s="3" t="s">
        <v>52</v>
      </c>
      <c r="I19" s="3"/>
      <c r="J19" s="3"/>
      <c r="K19" s="3" t="str">
        <f>+A10</f>
        <v xml:space="preserve">Vin (Min) </v>
      </c>
      <c r="L19" s="37" t="str">
        <f>CONCATENATE(B10,C10)</f>
        <v>3,6 V</v>
      </c>
      <c r="M19" s="3"/>
      <c r="N19" s="38" t="s">
        <v>55</v>
      </c>
      <c r="O19" s="3"/>
      <c r="P19" s="3"/>
      <c r="Q19" s="10"/>
    </row>
    <row r="20" spans="1:17" ht="13.9" customHeight="1">
      <c r="A20" s="13" t="s">
        <v>10</v>
      </c>
      <c r="B20" s="20">
        <v>1240</v>
      </c>
      <c r="C20" s="3" t="s">
        <v>26</v>
      </c>
      <c r="D20" s="18">
        <v>5.0000000000000001E-3</v>
      </c>
      <c r="E20" s="3" t="s">
        <v>32</v>
      </c>
      <c r="F20" s="3"/>
      <c r="G20" s="18">
        <v>2</v>
      </c>
      <c r="H20" s="3" t="s">
        <v>53</v>
      </c>
      <c r="I20" s="3"/>
      <c r="J20" s="3"/>
      <c r="K20" s="3"/>
      <c r="L20" s="3"/>
      <c r="M20" s="32" t="str">
        <f>+CONCATENATE(B19,C19)</f>
        <v>301 Ω</v>
      </c>
      <c r="N20" s="39" t="str">
        <f>CONCATENATE(B13,C13)</f>
        <v>1,4 mA</v>
      </c>
      <c r="O20" s="3"/>
      <c r="P20" s="3"/>
      <c r="Q20" s="10"/>
    </row>
    <row r="21" spans="1:17" ht="13.9" customHeight="1">
      <c r="A21" s="41" t="s">
        <v>11</v>
      </c>
      <c r="B21" s="20">
        <v>27000</v>
      </c>
      <c r="C21" s="3" t="s">
        <v>40</v>
      </c>
      <c r="D21" s="18">
        <v>1.1772800000000002E-2</v>
      </c>
      <c r="E21" s="3" t="s">
        <v>33</v>
      </c>
      <c r="F21" s="3"/>
      <c r="G21" s="3"/>
      <c r="H21" s="3"/>
      <c r="I21" s="3"/>
      <c r="J21" s="3"/>
      <c r="K21" s="3" t="str">
        <f>+A11</f>
        <v xml:space="preserve">Vin (Max) </v>
      </c>
      <c r="L21" s="37" t="str">
        <f>CONCATENATE(B11,C11)</f>
        <v>3,6 V</v>
      </c>
      <c r="M21" s="3"/>
      <c r="N21" s="3"/>
      <c r="O21" s="3"/>
      <c r="P21" s="3"/>
      <c r="Q21" s="10"/>
    </row>
    <row r="22" spans="1:17" ht="13.9" customHeight="1">
      <c r="A22" s="41"/>
      <c r="B22" s="20">
        <v>1.5</v>
      </c>
      <c r="C22" s="3" t="s">
        <v>41</v>
      </c>
      <c r="D22" s="3"/>
      <c r="E22" s="3"/>
      <c r="F22" s="3"/>
      <c r="G22" s="3"/>
      <c r="H22" s="3"/>
      <c r="I22" s="3"/>
      <c r="J22" s="3"/>
      <c r="K22" s="3"/>
      <c r="L22" s="3"/>
      <c r="M22" s="32" t="str">
        <f>+CONCATENATE(O9,P9)</f>
        <v>2,49 V</v>
      </c>
      <c r="N22" s="34" t="str">
        <f>CONCATENATE(O10,P10)</f>
        <v>4 µA</v>
      </c>
      <c r="O22" s="3"/>
      <c r="P22" s="3"/>
      <c r="Q22" s="10"/>
    </row>
    <row r="23" spans="1:17" ht="13.9" customHeight="1">
      <c r="A23" s="8"/>
      <c r="B23" s="3"/>
      <c r="C23" s="22" t="s">
        <v>12</v>
      </c>
      <c r="D23" s="19">
        <v>3.0447177419354841</v>
      </c>
      <c r="E23" s="3" t="s">
        <v>0</v>
      </c>
      <c r="F23" s="23">
        <v>-1.7832986472424466</v>
      </c>
      <c r="G23" s="3" t="s">
        <v>19</v>
      </c>
      <c r="H23" s="3"/>
      <c r="I23" s="3"/>
      <c r="J23" s="3"/>
      <c r="K23" s="3"/>
      <c r="L23" s="3"/>
      <c r="M23" s="3"/>
      <c r="N23" s="21"/>
      <c r="O23" s="3"/>
      <c r="P23" s="35" t="str">
        <f>CONCATENATE(O12,P12)</f>
        <v>1,41 mA</v>
      </c>
      <c r="Q23" s="10"/>
    </row>
    <row r="24" spans="1:17" ht="13.9" customHeight="1">
      <c r="A24" s="8"/>
      <c r="B24" s="3"/>
      <c r="C24" s="22" t="s">
        <v>13</v>
      </c>
      <c r="D24" s="19">
        <v>3.1689919354838709</v>
      </c>
      <c r="E24" s="3" t="s">
        <v>0</v>
      </c>
      <c r="F24" s="23">
        <v>2.2255463059313172</v>
      </c>
      <c r="G24" s="3" t="s">
        <v>19</v>
      </c>
      <c r="H24" s="3"/>
      <c r="I24" s="3"/>
      <c r="J24" s="3"/>
      <c r="K24" s="3"/>
      <c r="L24" s="3"/>
      <c r="M24" s="33" t="str">
        <f>+CONCATENATE(B20,C20)</f>
        <v>1240 Ω</v>
      </c>
      <c r="N24" s="3"/>
      <c r="O24" s="3"/>
      <c r="P24" s="3"/>
      <c r="Q24" s="10"/>
    </row>
    <row r="25" spans="1:17" ht="13.9" customHeight="1">
      <c r="A25" s="8"/>
      <c r="B25" s="3"/>
      <c r="C25" s="22" t="s">
        <v>18</v>
      </c>
      <c r="D25" s="17">
        <v>53.260206987326818</v>
      </c>
      <c r="E25" s="3" t="s">
        <v>34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0"/>
    </row>
    <row r="26" spans="1:17" ht="13.9" customHeight="1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0"/>
    </row>
    <row r="27" spans="1:17" ht="13.9" customHeight="1">
      <c r="A27" s="8"/>
      <c r="B27" s="9" t="s">
        <v>20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40" t="s">
        <v>37</v>
      </c>
      <c r="N27" s="24" t="s">
        <v>38</v>
      </c>
      <c r="O27" s="25" t="str">
        <f>CONCATENATE(B21/1000,C22)</f>
        <v>27 uF</v>
      </c>
      <c r="P27" s="3"/>
      <c r="Q27" s="10"/>
    </row>
    <row r="28" spans="1:17" ht="13.9" customHeight="1">
      <c r="A28" s="8"/>
      <c r="B28" s="3" t="s">
        <v>43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40"/>
      <c r="N28" s="24" t="s">
        <v>39</v>
      </c>
      <c r="O28" s="25" t="str">
        <f>CONCATENATE(B22,C22)</f>
        <v>1,5 uF</v>
      </c>
      <c r="P28" s="3"/>
      <c r="Q28" s="10"/>
    </row>
    <row r="29" spans="1:17" ht="13.9" customHeight="1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0"/>
    </row>
    <row r="30" spans="1:17" ht="13.9" customHeight="1" thickBo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</sheetData>
  <mergeCells count="4">
    <mergeCell ref="M27:M28"/>
    <mergeCell ref="A21:A22"/>
    <mergeCell ref="A1:D1"/>
    <mergeCell ref="E1:I1"/>
  </mergeCells>
  <hyperlinks>
    <hyperlink ref="O5" r:id="rId1"/>
    <hyperlink ref="O6" r:id="rId2"/>
  </hyperlinks>
  <pageMargins left="0.75" right="0.75" top="1" bottom="1" header="0.5" footer="0.5"/>
  <pageSetup orientation="portrait" horizontalDpi="300" verticalDpi="300" r:id="rId3"/>
  <headerFooter alignWithMargins="0"/>
  <ignoredErrors>
    <ignoredError sqref="M22:N22 M24 M20 O8 O10 P16 M16 K19:L19 K21:L21 O12 O27:O28 P23" unlockedFormula="1"/>
  </ignoredErrors>
  <drawing r:id="rId4"/>
  <legacyDrawing r:id="rId5"/>
  <controls>
    <control shapeId="1026" r:id="rId6" name="ListBox1"/>
    <control shapeId="1027" r:id="rId7" name="CommandButton1"/>
    <control shapeId="1028" r:id="rId8" name="cbAbout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TL431 Inputs</vt:lpstr>
    </vt:vector>
  </TitlesOfParts>
  <Company>Texas Instruments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D. Rogers</dc:creator>
  <cp:lastModifiedBy>Walter</cp:lastModifiedBy>
  <dcterms:created xsi:type="dcterms:W3CDTF">2000-04-10T20:32:19Z</dcterms:created>
  <dcterms:modified xsi:type="dcterms:W3CDTF">2018-11-06T15:07:43Z</dcterms:modified>
</cp:coreProperties>
</file>